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J:\COF\TADU PLANS\PUBLIC DOCS\"/>
    </mc:Choice>
  </mc:AlternateContent>
  <xr:revisionPtr revIDLastSave="0" documentId="13_ncr:1_{63839EED-3A03-4874-9A49-D40089D5BF01}" xr6:coauthVersionLast="47" xr6:coauthVersionMax="47" xr10:uidLastSave="{00000000-0000-0000-0000-000000000000}"/>
  <bookViews>
    <workbookView xWindow="-28920" yWindow="9120" windowWidth="29040" windowHeight="15840" xr2:uid="{A6FB6FC6-EF64-462E-A839-663A9E07C54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J5" i="1"/>
  <c r="J4" i="1"/>
  <c r="F4" i="1"/>
  <c r="K13" i="1"/>
  <c r="J13" i="1"/>
  <c r="I13" i="1"/>
  <c r="H13" i="1"/>
  <c r="G13" i="1"/>
  <c r="F13" i="1"/>
  <c r="E13" i="1"/>
  <c r="D13" i="1"/>
  <c r="C13" i="1"/>
  <c r="B13" i="1"/>
  <c r="B25" i="1"/>
  <c r="B29" i="1" s="1"/>
  <c r="J25" i="1"/>
  <c r="J35" i="1" s="1"/>
  <c r="F25" i="1"/>
  <c r="F29" i="1" s="1"/>
  <c r="F9" i="1" s="1"/>
  <c r="D25" i="1"/>
  <c r="D29" i="1" s="1"/>
  <c r="D9" i="1" s="1"/>
  <c r="J27" i="1" l="1"/>
  <c r="J8" i="1" s="1"/>
  <c r="J10" i="1" s="1"/>
  <c r="B9" i="1"/>
  <c r="B10" i="1" s="1"/>
  <c r="H10" i="1"/>
  <c r="J29" i="1"/>
  <c r="J9" i="1" s="1"/>
  <c r="D14" i="1"/>
  <c r="J31" i="1"/>
  <c r="J33" i="1"/>
  <c r="J37" i="1"/>
  <c r="C14" i="1" l="1"/>
  <c r="B14" i="1"/>
  <c r="F10" i="1"/>
  <c r="G14" i="1" s="1"/>
  <c r="I14" i="1"/>
  <c r="H14" i="1"/>
  <c r="E14" i="1"/>
  <c r="F14" i="1" l="1"/>
  <c r="K14" i="1"/>
  <c r="J14" i="1"/>
</calcChain>
</file>

<file path=xl/sharedStrings.xml><?xml version="1.0" encoding="utf-8"?>
<sst xmlns="http://schemas.openxmlformats.org/spreadsheetml/2006/main" count="68" uniqueCount="47">
  <si>
    <t>Description of fees</t>
  </si>
  <si>
    <t xml:space="preserve">Plan 1 </t>
  </si>
  <si>
    <t>Plan 2</t>
  </si>
  <si>
    <t>Plan 3</t>
  </si>
  <si>
    <t>Plan 4</t>
  </si>
  <si>
    <t>Plan 5</t>
  </si>
  <si>
    <t>National Average Construction Cost per Internation Code Council (ICC)</t>
  </si>
  <si>
    <t>Plan 1        (W/Porch Option)</t>
  </si>
  <si>
    <t>Plan 2                  (W/Porch Option)</t>
  </si>
  <si>
    <t>Plan 3                  (W/Porch Option)</t>
  </si>
  <si>
    <t>Plan 4                    (W/Porch Option)</t>
  </si>
  <si>
    <t>Plan 5 (W/Enlarged Porch Option)</t>
  </si>
  <si>
    <t>Permit Fees</t>
  </si>
  <si>
    <t>Less than 500 Sq. Ft. No Fees</t>
  </si>
  <si>
    <t>Less than 750 Sq. Ft. No Fees</t>
  </si>
  <si>
    <t>Square Footage of ADU</t>
  </si>
  <si>
    <t>Waterwaste Facilities Charge for ADU</t>
  </si>
  <si>
    <t>Waterwaste Facilities Charge/dwelling</t>
  </si>
  <si>
    <t>Fire Impact Fee/dwelling</t>
  </si>
  <si>
    <t>Fire Impact Fee for ADU</t>
  </si>
  <si>
    <t>Park Impact Fee/dwelling</t>
  </si>
  <si>
    <t>Park Impact Fee for ADU</t>
  </si>
  <si>
    <t>Proportion and Impact Fee Calculation</t>
  </si>
  <si>
    <t>Police Impact Fee/dwelling</t>
  </si>
  <si>
    <t>Police Impact Fee for ADU</t>
  </si>
  <si>
    <t>TSMI Impact Fee/dwelling</t>
  </si>
  <si>
    <t>TSMI Impact Fee for ADU</t>
  </si>
  <si>
    <t>Square Footage of Existing SFR</t>
  </si>
  <si>
    <t>Total Permit, School, &amp; Impact Fees</t>
  </si>
  <si>
    <t>(N) 1" Water Service &amp; Meter</t>
  </si>
  <si>
    <t>(N) Water Capacity Fee, 1" Meter</t>
  </si>
  <si>
    <t>(N) Waterwaste Facilites Charge for ADU</t>
  </si>
  <si>
    <t>Impact Fees (Fire, Park, Police, &amp; TSMI)</t>
  </si>
  <si>
    <t>Total Permit, School, Impact, &amp; Construction Cost Estimate</t>
  </si>
  <si>
    <t>ADU Permit, School, &amp; Impact Fees &amp; Construction Estimates</t>
  </si>
  <si>
    <t>Square Footage of Garage</t>
  </si>
  <si>
    <t>Square Footage of Porch</t>
  </si>
  <si>
    <t xml:space="preserve">National Average Construction Cost per SF (R-3) Internation Code Council (ICC) </t>
  </si>
  <si>
    <t xml:space="preserve">National Average Construction Cost per SF (U) Internation Code Council (ICC) </t>
  </si>
  <si>
    <t xml:space="preserve">School Fee Cost per Square Foot </t>
  </si>
  <si>
    <t>School Fees</t>
  </si>
  <si>
    <t>Regional Transporation Mitigation Fee</t>
  </si>
  <si>
    <t>Regional Transportation Mitigation Fee per Dwelling</t>
  </si>
  <si>
    <t>Regional Transportation Mitigation Fee For ADU</t>
  </si>
  <si>
    <t xml:space="preserve">Proportional % of ADU to Existing SFR </t>
  </si>
  <si>
    <t>*Verify any gas and electrical fees with PG&amp;E</t>
  </si>
  <si>
    <t>**These estimates are not guaranteed. The prices in these estimates are an approximation of the national average construction cost provided by International Code Council (ICC).  The actual costs may change after all of the project elements have been negotiated and finalized.   The actual costs should be discussed with the respective parties providing materials, services, or labor for your project.  The City of Fresno is not responsible or liable for construction costs or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</si>
</sst>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8"/>
      <color rgb="FFFFFFFF"/>
      <name val="Arial"/>
      <family val="2"/>
    </font>
    <font>
      <sz val="12"/>
      <color rgb="FFFF0000"/>
      <name val="Arial"/>
      <family val="2"/>
    </font>
    <font>
      <sz val="12"/>
      <color theme="1"/>
      <name val="Arial"/>
      <family val="2"/>
    </font>
    <font>
      <b/>
      <sz val="12"/>
      <color rgb="FF231F2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55">
    <border>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medium">
        <color rgb="FF231F20"/>
      </bottom>
      <diagonal/>
    </border>
    <border>
      <left style="medium">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style="medium">
        <color rgb="FF231F2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rgb="FF231F20"/>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0" borderId="0" xfId="0" applyFont="1"/>
    <xf numFmtId="0" fontId="2" fillId="0" borderId="7" xfId="0" applyFont="1" applyBorder="1"/>
    <xf numFmtId="0" fontId="0" fillId="0" borderId="7" xfId="0" applyBorder="1"/>
    <xf numFmtId="2" fontId="0" fillId="0" borderId="0" xfId="0" applyNumberFormat="1"/>
    <xf numFmtId="0" fontId="7" fillId="5" borderId="32"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3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23" xfId="0" applyFont="1" applyFill="1" applyBorder="1" applyAlignment="1">
      <alignment horizontal="left" vertical="center" wrapText="1"/>
    </xf>
    <xf numFmtId="0" fontId="7" fillId="3" borderId="0" xfId="0" applyFont="1" applyFill="1" applyAlignment="1">
      <alignment horizontal="left" vertical="center" wrapText="1"/>
    </xf>
    <xf numFmtId="44" fontId="6" fillId="0" borderId="0" xfId="1" applyFont="1" applyBorder="1" applyAlignment="1">
      <alignment horizontal="center"/>
    </xf>
    <xf numFmtId="7" fontId="6" fillId="0" borderId="0" xfId="1" applyNumberFormat="1" applyFont="1" applyBorder="1" applyAlignment="1">
      <alignment horizontal="center" vertical="center"/>
    </xf>
    <xf numFmtId="164" fontId="6" fillId="0" borderId="0" xfId="1" applyNumberFormat="1" applyFont="1" applyBorder="1" applyAlignment="1">
      <alignment horizontal="center" vertical="center"/>
    </xf>
    <xf numFmtId="0" fontId="7" fillId="5" borderId="33" xfId="0" applyFont="1" applyFill="1" applyBorder="1" applyAlignment="1">
      <alignment horizontal="left" vertical="center" wrapText="1"/>
    </xf>
    <xf numFmtId="0" fontId="7" fillId="5" borderId="42" xfId="0" applyFont="1" applyFill="1" applyBorder="1" applyAlignment="1">
      <alignment horizontal="left" vertical="center" wrapText="1"/>
    </xf>
    <xf numFmtId="164" fontId="6" fillId="0" borderId="8" xfId="1" applyNumberFormat="1" applyFont="1" applyBorder="1" applyAlignment="1">
      <alignment horizontal="center" vertical="center"/>
    </xf>
    <xf numFmtId="164" fontId="6" fillId="0" borderId="9" xfId="1"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6" fillId="0" borderId="43" xfId="0" applyNumberFormat="1" applyFont="1" applyBorder="1" applyAlignment="1">
      <alignment horizontal="center" vertical="center"/>
    </xf>
    <xf numFmtId="0" fontId="6" fillId="0" borderId="24" xfId="0" applyFont="1" applyBorder="1" applyAlignment="1">
      <alignment horizontal="right"/>
    </xf>
    <xf numFmtId="0" fontId="6" fillId="0" borderId="25" xfId="0" applyFont="1" applyBorder="1" applyAlignment="1">
      <alignment horizontal="right"/>
    </xf>
    <xf numFmtId="0" fontId="6" fillId="0" borderId="25" xfId="0" applyFont="1" applyBorder="1" applyAlignment="1">
      <alignment horizontal="center"/>
    </xf>
    <xf numFmtId="0" fontId="6" fillId="0" borderId="26" xfId="0" applyFont="1" applyBorder="1" applyAlignment="1">
      <alignment horizontal="center"/>
    </xf>
    <xf numFmtId="0" fontId="7" fillId="5" borderId="44"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7" fillId="5" borderId="46" xfId="0" applyFont="1" applyFill="1" applyBorder="1" applyAlignment="1">
      <alignment horizontal="left" vertical="center" wrapText="1"/>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164" fontId="6" fillId="0" borderId="17" xfId="1" applyNumberFormat="1" applyFont="1" applyBorder="1" applyAlignment="1">
      <alignment horizontal="center" vertical="center"/>
    </xf>
    <xf numFmtId="164" fontId="6" fillId="0" borderId="18" xfId="1" applyNumberFormat="1" applyFont="1" applyBorder="1" applyAlignment="1">
      <alignment horizontal="center" vertical="center"/>
    </xf>
    <xf numFmtId="164" fontId="6" fillId="3" borderId="17" xfId="1" applyNumberFormat="1" applyFont="1" applyFill="1" applyBorder="1" applyAlignment="1">
      <alignment horizontal="center" vertical="center"/>
    </xf>
    <xf numFmtId="164" fontId="6" fillId="3" borderId="18" xfId="1" applyNumberFormat="1" applyFont="1" applyFill="1" applyBorder="1" applyAlignment="1">
      <alignment horizontal="center" vertical="center"/>
    </xf>
    <xf numFmtId="164" fontId="6" fillId="0" borderId="10" xfId="1" applyNumberFormat="1" applyFont="1" applyBorder="1" applyAlignment="1">
      <alignment horizontal="center" vertical="center"/>
    </xf>
    <xf numFmtId="164" fontId="6" fillId="0" borderId="16" xfId="1"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2" xfId="0" applyFont="1" applyBorder="1" applyAlignment="1">
      <alignment horizontal="center" vertical="center"/>
    </xf>
    <xf numFmtId="44" fontId="6" fillId="0" borderId="10" xfId="1" applyFont="1" applyBorder="1" applyAlignment="1">
      <alignment horizontal="center"/>
    </xf>
    <xf numFmtId="44" fontId="6" fillId="0" borderId="16" xfId="1" applyFont="1" applyBorder="1" applyAlignment="1">
      <alignment horizontal="center"/>
    </xf>
    <xf numFmtId="44" fontId="6" fillId="0" borderId="1" xfId="1" applyFont="1" applyBorder="1" applyAlignment="1">
      <alignment horizontal="center"/>
    </xf>
    <xf numFmtId="44" fontId="6" fillId="0" borderId="2" xfId="1" applyFont="1" applyBorder="1" applyAlignment="1">
      <alignment horizontal="center"/>
    </xf>
    <xf numFmtId="164" fontId="6" fillId="0" borderId="1"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0" borderId="1" xfId="1" applyNumberFormat="1" applyFont="1" applyBorder="1" applyAlignment="1">
      <alignment horizontal="center"/>
    </xf>
    <xf numFmtId="164" fontId="6" fillId="0" borderId="2" xfId="1" applyNumberFormat="1" applyFont="1" applyBorder="1" applyAlignment="1">
      <alignment horizontal="center"/>
    </xf>
    <xf numFmtId="164" fontId="6" fillId="0" borderId="12" xfId="1" applyNumberFormat="1" applyFont="1" applyBorder="1" applyAlignment="1">
      <alignment horizontal="center"/>
    </xf>
    <xf numFmtId="164" fontId="6" fillId="0" borderId="15" xfId="1" applyNumberFormat="1" applyFont="1" applyBorder="1" applyAlignment="1">
      <alignment horizontal="center"/>
    </xf>
    <xf numFmtId="164" fontId="6" fillId="0" borderId="19" xfId="1" applyNumberFormat="1" applyFont="1" applyBorder="1" applyAlignment="1">
      <alignment horizontal="center"/>
    </xf>
    <xf numFmtId="0" fontId="7" fillId="5" borderId="27"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26" xfId="0" applyFont="1" applyFill="1" applyBorder="1" applyAlignment="1">
      <alignment horizontal="center" vertical="center" wrapText="1"/>
    </xf>
    <xf numFmtId="44" fontId="6" fillId="0" borderId="19" xfId="1" applyFont="1" applyBorder="1" applyAlignment="1">
      <alignment horizontal="center"/>
    </xf>
    <xf numFmtId="164" fontId="6" fillId="0" borderId="31" xfId="1" applyNumberFormat="1" applyFont="1" applyBorder="1" applyAlignment="1">
      <alignment horizontal="center"/>
    </xf>
    <xf numFmtId="0" fontId="6" fillId="0" borderId="26" xfId="0" applyFont="1" applyBorder="1" applyAlignment="1">
      <alignment horizontal="right"/>
    </xf>
    <xf numFmtId="0" fontId="6" fillId="0" borderId="27" xfId="0" applyFont="1" applyBorder="1" applyAlignment="1">
      <alignment horizontal="right"/>
    </xf>
    <xf numFmtId="0" fontId="5" fillId="2" borderId="20" xfId="0" applyFont="1" applyFill="1" applyBorder="1" applyAlignment="1">
      <alignment horizontal="right"/>
    </xf>
    <xf numFmtId="0" fontId="5" fillId="2" borderId="21" xfId="0" applyFont="1" applyFill="1" applyBorder="1" applyAlignment="1">
      <alignment horizontal="right"/>
    </xf>
    <xf numFmtId="9" fontId="6" fillId="0" borderId="20" xfId="2" applyFont="1" applyBorder="1" applyAlignment="1">
      <alignment horizontal="right" vertical="center"/>
    </xf>
    <xf numFmtId="9" fontId="6" fillId="0" borderId="21" xfId="2" applyFont="1" applyBorder="1" applyAlignment="1">
      <alignment horizontal="right" vertical="center"/>
    </xf>
    <xf numFmtId="0" fontId="6" fillId="0" borderId="24" xfId="0" applyFont="1" applyBorder="1" applyAlignment="1">
      <alignment horizontal="right"/>
    </xf>
    <xf numFmtId="0" fontId="6" fillId="0" borderId="25" xfId="0" applyFont="1" applyBorder="1" applyAlignment="1">
      <alignment horizontal="right"/>
    </xf>
    <xf numFmtId="164" fontId="6" fillId="0" borderId="19" xfId="1" applyNumberFormat="1" applyFont="1" applyBorder="1" applyAlignment="1">
      <alignment horizontal="center" vertical="center"/>
    </xf>
    <xf numFmtId="44" fontId="6" fillId="0" borderId="13" xfId="1" applyFont="1" applyBorder="1" applyAlignment="1">
      <alignment horizontal="center" vertical="center"/>
    </xf>
    <xf numFmtId="44" fontId="6" fillId="0" borderId="11" xfId="1" applyFont="1" applyBorder="1" applyAlignment="1">
      <alignment horizontal="center" vertical="center"/>
    </xf>
    <xf numFmtId="164" fontId="6" fillId="0" borderId="20" xfId="1" applyNumberFormat="1" applyFont="1" applyBorder="1" applyAlignment="1">
      <alignment horizontal="center" vertical="center"/>
    </xf>
    <xf numFmtId="164" fontId="6" fillId="0" borderId="21" xfId="1" applyNumberFormat="1" applyFont="1" applyBorder="1" applyAlignment="1">
      <alignment horizontal="center" vertical="center"/>
    </xf>
    <xf numFmtId="164" fontId="6" fillId="0" borderId="13" xfId="1" applyNumberFormat="1" applyFont="1" applyBorder="1" applyAlignment="1">
      <alignment horizontal="right" vertical="center"/>
    </xf>
    <xf numFmtId="164" fontId="6" fillId="0" borderId="11" xfId="1" applyNumberFormat="1" applyFont="1" applyBorder="1" applyAlignment="1">
      <alignment horizontal="right" vertical="center"/>
    </xf>
    <xf numFmtId="0" fontId="5" fillId="2" borderId="13" xfId="0" applyFont="1" applyFill="1" applyBorder="1" applyAlignment="1">
      <alignment horizontal="right"/>
    </xf>
    <xf numFmtId="0" fontId="5" fillId="2" borderId="11" xfId="0" applyFont="1" applyFill="1" applyBorder="1" applyAlignment="1">
      <alignment horizontal="right"/>
    </xf>
    <xf numFmtId="9" fontId="6" fillId="0" borderId="13" xfId="2" applyFont="1" applyBorder="1" applyAlignment="1">
      <alignment horizontal="right" vertical="center"/>
    </xf>
    <xf numFmtId="9" fontId="6" fillId="0" borderId="11" xfId="2" applyFont="1" applyBorder="1" applyAlignment="1">
      <alignment horizontal="right" vertic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5" fillId="2" borderId="1" xfId="0" applyFont="1" applyFill="1" applyBorder="1" applyAlignment="1">
      <alignment horizontal="center"/>
    </xf>
    <xf numFmtId="0" fontId="5" fillId="2" borderId="19" xfId="0" applyFont="1" applyFill="1" applyBorder="1" applyAlignment="1">
      <alignment horizontal="center"/>
    </xf>
    <xf numFmtId="0" fontId="5" fillId="2" borderId="2" xfId="0" applyFont="1" applyFill="1" applyBorder="1" applyAlignment="1">
      <alignment horizontal="center"/>
    </xf>
    <xf numFmtId="164" fontId="6" fillId="0" borderId="13" xfId="1" applyNumberFormat="1" applyFont="1" applyBorder="1" applyAlignment="1">
      <alignment horizontal="right"/>
    </xf>
    <xf numFmtId="164" fontId="6" fillId="0" borderId="11" xfId="1" applyNumberFormat="1" applyFont="1" applyBorder="1" applyAlignment="1">
      <alignment horizontal="right"/>
    </xf>
    <xf numFmtId="164" fontId="6" fillId="0" borderId="13" xfId="0" applyNumberFormat="1" applyFont="1" applyBorder="1" applyAlignment="1">
      <alignment horizontal="right"/>
    </xf>
    <xf numFmtId="164" fontId="6" fillId="0" borderId="11" xfId="0" applyNumberFormat="1" applyFont="1" applyBorder="1" applyAlignment="1">
      <alignment horizontal="right"/>
    </xf>
    <xf numFmtId="164" fontId="6" fillId="0" borderId="20" xfId="0" applyNumberFormat="1" applyFont="1" applyBorder="1" applyAlignment="1">
      <alignment horizontal="right"/>
    </xf>
    <xf numFmtId="164" fontId="6" fillId="0" borderId="21" xfId="0" applyNumberFormat="1" applyFont="1" applyBorder="1" applyAlignment="1">
      <alignment horizontal="right"/>
    </xf>
    <xf numFmtId="164" fontId="6" fillId="0" borderId="1" xfId="0" applyNumberFormat="1" applyFont="1" applyBorder="1" applyAlignment="1">
      <alignment horizontal="center"/>
    </xf>
    <xf numFmtId="164" fontId="6" fillId="0" borderId="19" xfId="0" applyNumberFormat="1" applyFont="1" applyBorder="1" applyAlignment="1">
      <alignment horizontal="center"/>
    </xf>
    <xf numFmtId="164" fontId="6" fillId="0" borderId="2" xfId="0" applyNumberFormat="1" applyFont="1" applyBorder="1" applyAlignment="1">
      <alignment horizontal="center"/>
    </xf>
    <xf numFmtId="44" fontId="6" fillId="0" borderId="13" xfId="1" applyFont="1" applyBorder="1" applyAlignment="1">
      <alignment horizontal="center"/>
    </xf>
    <xf numFmtId="44" fontId="6" fillId="0" borderId="11" xfId="1" applyFont="1" applyBorder="1" applyAlignment="1">
      <alignment horizontal="center"/>
    </xf>
    <xf numFmtId="164" fontId="6" fillId="0" borderId="20" xfId="1" applyNumberFormat="1" applyFont="1" applyBorder="1" applyAlignment="1">
      <alignment horizontal="center"/>
    </xf>
    <xf numFmtId="164" fontId="6" fillId="0" borderId="21" xfId="1" applyNumberFormat="1" applyFont="1" applyBorder="1" applyAlignment="1">
      <alignment horizontal="center"/>
    </xf>
    <xf numFmtId="164" fontId="6" fillId="0" borderId="14" xfId="0" applyNumberFormat="1" applyFont="1" applyBorder="1" applyAlignment="1">
      <alignment horizontal="right"/>
    </xf>
    <xf numFmtId="164" fontId="6" fillId="0" borderId="5" xfId="0" applyNumberFormat="1" applyFont="1" applyBorder="1" applyAlignment="1">
      <alignment horizontal="right"/>
    </xf>
    <xf numFmtId="0" fontId="6" fillId="0" borderId="13"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right"/>
    </xf>
    <xf numFmtId="0" fontId="6" fillId="0" borderId="11" xfId="0" applyFont="1" applyBorder="1" applyAlignment="1">
      <alignment horizontal="right"/>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9" fontId="6" fillId="0" borderId="1" xfId="2" applyFont="1" applyBorder="1" applyAlignment="1">
      <alignment horizontal="center" vertical="center"/>
    </xf>
    <xf numFmtId="9" fontId="6" fillId="0" borderId="19" xfId="2" applyFont="1" applyBorder="1" applyAlignment="1">
      <alignment horizontal="center" vertical="center"/>
    </xf>
    <xf numFmtId="9" fontId="6" fillId="0" borderId="2" xfId="2" applyFont="1" applyBorder="1" applyAlignment="1">
      <alignment horizontal="center" vertical="center"/>
    </xf>
    <xf numFmtId="164" fontId="6" fillId="0" borderId="6" xfId="0" applyNumberFormat="1" applyFont="1" applyBorder="1" applyAlignment="1">
      <alignment horizontal="right"/>
    </xf>
    <xf numFmtId="164" fontId="6" fillId="0" borderId="22" xfId="0" applyNumberFormat="1" applyFont="1" applyBorder="1" applyAlignment="1">
      <alignment horizontal="right"/>
    </xf>
    <xf numFmtId="164" fontId="6" fillId="0" borderId="12" xfId="0" applyNumberFormat="1" applyFont="1" applyBorder="1" applyAlignment="1">
      <alignment horizontal="center"/>
    </xf>
    <xf numFmtId="164" fontId="6" fillId="0" borderId="31" xfId="0" applyNumberFormat="1" applyFont="1" applyBorder="1" applyAlignment="1">
      <alignment horizontal="center"/>
    </xf>
    <xf numFmtId="164" fontId="6" fillId="0" borderId="15" xfId="0" applyNumberFormat="1" applyFont="1" applyBorder="1" applyAlignment="1">
      <alignment horizont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64" fontId="6" fillId="3" borderId="28" xfId="1" applyNumberFormat="1" applyFont="1" applyFill="1" applyBorder="1" applyAlignment="1">
      <alignment horizontal="center"/>
    </xf>
    <xf numFmtId="164" fontId="6" fillId="3" borderId="29" xfId="1" applyNumberFormat="1" applyFont="1" applyFill="1" applyBorder="1" applyAlignment="1">
      <alignment horizontal="center"/>
    </xf>
    <xf numFmtId="164" fontId="6" fillId="3" borderId="30" xfId="1" applyNumberFormat="1" applyFont="1" applyFill="1" applyBorder="1" applyAlignment="1">
      <alignment horizontal="center"/>
    </xf>
    <xf numFmtId="7" fontId="6" fillId="3" borderId="17" xfId="1" applyNumberFormat="1" applyFont="1" applyFill="1" applyBorder="1" applyAlignment="1">
      <alignment horizontal="center" vertical="center"/>
    </xf>
    <xf numFmtId="7" fontId="6" fillId="3" borderId="18" xfId="1" applyNumberFormat="1" applyFont="1" applyFill="1" applyBorder="1" applyAlignment="1">
      <alignment horizontal="center" vertical="center"/>
    </xf>
    <xf numFmtId="7" fontId="6" fillId="0" borderId="10" xfId="1" applyNumberFormat="1" applyFont="1" applyBorder="1" applyAlignment="1">
      <alignment horizontal="center" vertical="center"/>
    </xf>
    <xf numFmtId="7" fontId="6" fillId="0" borderId="16" xfId="1" applyNumberFormat="1" applyFont="1" applyBorder="1" applyAlignment="1">
      <alignment horizontal="center" vertical="center"/>
    </xf>
    <xf numFmtId="8" fontId="6" fillId="0" borderId="17" xfId="1" applyNumberFormat="1" applyFont="1" applyBorder="1" applyAlignment="1">
      <alignment horizontal="center" vertical="center"/>
    </xf>
    <xf numFmtId="8" fontId="6" fillId="0" borderId="18" xfId="1" applyNumberFormat="1" applyFont="1" applyBorder="1" applyAlignment="1">
      <alignment horizontal="center" vertical="center"/>
    </xf>
    <xf numFmtId="0" fontId="6" fillId="0" borderId="19" xfId="0" applyFont="1" applyBorder="1" applyAlignment="1">
      <alignment horizontal="right"/>
    </xf>
    <xf numFmtId="0" fontId="6" fillId="0" borderId="2"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9A5E-5E13-4402-AEA3-42A8828883CD}">
  <sheetPr>
    <pageSetUpPr fitToPage="1"/>
  </sheetPr>
  <dimension ref="A1:M47"/>
  <sheetViews>
    <sheetView tabSelected="1" topLeftCell="A11" workbookViewId="0">
      <selection activeCell="D24" sqref="D24:E24"/>
    </sheetView>
  </sheetViews>
  <sheetFormatPr defaultRowHeight="14.5" x14ac:dyDescent="0.35"/>
  <cols>
    <col min="1" max="1" width="43.1796875" customWidth="1"/>
    <col min="2" max="11" width="15.54296875" customWidth="1"/>
    <col min="13" max="13" width="10.1796875" bestFit="1" customWidth="1"/>
  </cols>
  <sheetData>
    <row r="1" spans="1:11" ht="31.5" customHeight="1" thickTop="1" thickBot="1" x14ac:dyDescent="0.4">
      <c r="A1" s="121" t="s">
        <v>34</v>
      </c>
      <c r="B1" s="122"/>
      <c r="C1" s="122"/>
      <c r="D1" s="122"/>
      <c r="E1" s="122"/>
      <c r="F1" s="122"/>
      <c r="G1" s="122"/>
      <c r="H1" s="122"/>
      <c r="I1" s="122"/>
      <c r="J1" s="122"/>
      <c r="K1" s="123"/>
    </row>
    <row r="2" spans="1:11" ht="44.15" customHeight="1" thickTop="1" thickBot="1" x14ac:dyDescent="0.4">
      <c r="A2" s="5" t="s">
        <v>0</v>
      </c>
      <c r="B2" s="5" t="s">
        <v>1</v>
      </c>
      <c r="C2" s="5" t="s">
        <v>7</v>
      </c>
      <c r="D2" s="5" t="s">
        <v>2</v>
      </c>
      <c r="E2" s="5" t="s">
        <v>8</v>
      </c>
      <c r="F2" s="5" t="s">
        <v>3</v>
      </c>
      <c r="G2" s="5" t="s">
        <v>9</v>
      </c>
      <c r="H2" s="5" t="s">
        <v>4</v>
      </c>
      <c r="I2" s="5" t="s">
        <v>10</v>
      </c>
      <c r="J2" s="5" t="s">
        <v>5</v>
      </c>
      <c r="K2" s="6" t="s">
        <v>11</v>
      </c>
    </row>
    <row r="3" spans="1:11" ht="16" customHeight="1" x14ac:dyDescent="0.35">
      <c r="A3" s="16" t="s">
        <v>12</v>
      </c>
      <c r="B3" s="131">
        <v>1677.54</v>
      </c>
      <c r="C3" s="132"/>
      <c r="D3" s="127">
        <v>1686.4</v>
      </c>
      <c r="E3" s="128"/>
      <c r="F3" s="33">
        <v>1686.94</v>
      </c>
      <c r="G3" s="34"/>
      <c r="H3" s="33">
        <v>2394.5300000000002</v>
      </c>
      <c r="I3" s="34"/>
      <c r="J3" s="35">
        <v>1585.9</v>
      </c>
      <c r="K3" s="36"/>
    </row>
    <row r="4" spans="1:11" ht="16" customHeight="1" x14ac:dyDescent="0.35">
      <c r="A4" s="8" t="s">
        <v>40</v>
      </c>
      <c r="B4" s="41" t="s">
        <v>13</v>
      </c>
      <c r="C4" s="42"/>
      <c r="D4" s="129" t="s">
        <v>13</v>
      </c>
      <c r="E4" s="130"/>
      <c r="F4" s="45">
        <f>+B18*F21</f>
        <v>2993.75</v>
      </c>
      <c r="G4" s="65"/>
      <c r="H4" s="65"/>
      <c r="I4" s="46"/>
      <c r="J4" s="37">
        <f>+B18*J21</f>
        <v>4861.8500000000004</v>
      </c>
      <c r="K4" s="38"/>
    </row>
    <row r="5" spans="1:11" ht="16" customHeight="1" x14ac:dyDescent="0.35">
      <c r="A5" s="8" t="s">
        <v>32</v>
      </c>
      <c r="B5" s="43" t="s">
        <v>14</v>
      </c>
      <c r="C5" s="44"/>
      <c r="D5" s="43" t="s">
        <v>14</v>
      </c>
      <c r="E5" s="44"/>
      <c r="F5" s="43" t="s">
        <v>14</v>
      </c>
      <c r="G5" s="55"/>
      <c r="H5" s="55"/>
      <c r="I5" s="44"/>
      <c r="J5" s="39">
        <f>+J32+J34+J36+J38</f>
        <v>5258.66</v>
      </c>
      <c r="K5" s="40"/>
    </row>
    <row r="6" spans="1:11" ht="16" customHeight="1" x14ac:dyDescent="0.35">
      <c r="A6" s="8" t="s">
        <v>29</v>
      </c>
      <c r="B6" s="45">
        <v>2241</v>
      </c>
      <c r="C6" s="46"/>
      <c r="D6" s="47">
        <v>2241</v>
      </c>
      <c r="E6" s="48"/>
      <c r="F6" s="47">
        <v>2241</v>
      </c>
      <c r="G6" s="51"/>
      <c r="H6" s="51"/>
      <c r="I6" s="48"/>
      <c r="J6" s="47">
        <v>2241</v>
      </c>
      <c r="K6" s="48"/>
    </row>
    <row r="7" spans="1:11" ht="16" customHeight="1" x14ac:dyDescent="0.35">
      <c r="A7" s="8" t="s">
        <v>30</v>
      </c>
      <c r="B7" s="47">
        <v>2893.16</v>
      </c>
      <c r="C7" s="48"/>
      <c r="D7" s="47">
        <v>2893.16</v>
      </c>
      <c r="E7" s="48"/>
      <c r="F7" s="47">
        <v>2893.16</v>
      </c>
      <c r="G7" s="51"/>
      <c r="H7" s="51"/>
      <c r="I7" s="48"/>
      <c r="J7" s="47">
        <v>2893.16</v>
      </c>
      <c r="K7" s="48"/>
    </row>
    <row r="8" spans="1:11" ht="16" customHeight="1" x14ac:dyDescent="0.35">
      <c r="A8" s="8" t="s">
        <v>41</v>
      </c>
      <c r="B8" s="43" t="s">
        <v>14</v>
      </c>
      <c r="C8" s="44"/>
      <c r="D8" s="43" t="s">
        <v>14</v>
      </c>
      <c r="E8" s="44"/>
      <c r="F8" s="43" t="s">
        <v>14</v>
      </c>
      <c r="G8" s="55"/>
      <c r="H8" s="55"/>
      <c r="I8" s="44"/>
      <c r="J8" s="39">
        <f>+J27</f>
        <v>1450.0966666666666</v>
      </c>
      <c r="K8" s="40"/>
    </row>
    <row r="9" spans="1:11" ht="16" customHeight="1" thickBot="1" x14ac:dyDescent="0.4">
      <c r="A9" s="9" t="s">
        <v>31</v>
      </c>
      <c r="B9" s="49">
        <f>+B29</f>
        <v>480.30666666666662</v>
      </c>
      <c r="C9" s="50"/>
      <c r="D9" s="49">
        <f>+D29</f>
        <v>704.92066666666665</v>
      </c>
      <c r="E9" s="50"/>
      <c r="F9" s="49">
        <f>+F29</f>
        <v>882.91666666666674</v>
      </c>
      <c r="G9" s="56"/>
      <c r="H9" s="56"/>
      <c r="I9" s="50"/>
      <c r="J9" s="49">
        <f>+J29</f>
        <v>1433.8566666666666</v>
      </c>
      <c r="K9" s="50"/>
    </row>
    <row r="10" spans="1:11" ht="16" customHeight="1" thickBot="1" x14ac:dyDescent="0.4">
      <c r="A10" s="29" t="s">
        <v>28</v>
      </c>
      <c r="B10" s="124">
        <f>+B3+B6+B7+B9</f>
        <v>7292.0066666666662</v>
      </c>
      <c r="C10" s="126"/>
      <c r="D10" s="124">
        <f>+D3+D6+D7+D9</f>
        <v>7525.4806666666664</v>
      </c>
      <c r="E10" s="126"/>
      <c r="F10" s="124">
        <f>+F3+F4+F6+F7+F9</f>
        <v>10697.766666666666</v>
      </c>
      <c r="G10" s="125"/>
      <c r="H10" s="124">
        <f>+H3+F4+F6+F7+F9</f>
        <v>11405.356666666667</v>
      </c>
      <c r="I10" s="125"/>
      <c r="J10" s="124">
        <f>+J3+J4+J8+J5+J6+J7+J9</f>
        <v>19724.523333333331</v>
      </c>
      <c r="K10" s="126"/>
    </row>
    <row r="11" spans="1:11" ht="16" customHeight="1" x14ac:dyDescent="0.35">
      <c r="A11" s="52" t="s">
        <v>45</v>
      </c>
      <c r="B11" s="53"/>
      <c r="C11" s="53"/>
      <c r="D11" s="53"/>
      <c r="E11" s="53"/>
      <c r="F11" s="53"/>
      <c r="G11" s="53"/>
      <c r="H11" s="53"/>
      <c r="I11" s="53"/>
      <c r="J11" s="53"/>
      <c r="K11" s="54"/>
    </row>
    <row r="12" spans="1:11" ht="16" customHeight="1" thickBot="1" x14ac:dyDescent="0.4">
      <c r="A12" s="12"/>
      <c r="B12" s="13"/>
      <c r="C12" s="13"/>
      <c r="D12" s="14"/>
      <c r="E12" s="14"/>
      <c r="F12" s="15"/>
      <c r="G12" s="15"/>
      <c r="H12" s="15"/>
      <c r="I12" s="15"/>
      <c r="J12" s="15"/>
      <c r="K12" s="15"/>
    </row>
    <row r="13" spans="1:11" ht="32.15" customHeight="1" thickBot="1" x14ac:dyDescent="0.4">
      <c r="A13" s="17" t="s">
        <v>6</v>
      </c>
      <c r="B13" s="18">
        <f>+(B21)*B19</f>
        <v>51295.8</v>
      </c>
      <c r="C13" s="18">
        <f>+(B21*B19)+(B23*B20)</f>
        <v>54317.3</v>
      </c>
      <c r="D13" s="20">
        <f>+D21*B19</f>
        <v>75284.13</v>
      </c>
      <c r="E13" s="19">
        <f>+(D21*B19)+(D23*B20)</f>
        <v>78305.63</v>
      </c>
      <c r="F13" s="20">
        <f>+(F21*B19)</f>
        <v>94293.75</v>
      </c>
      <c r="G13" s="21">
        <f>+(F21*B19)+(F23*B20)</f>
        <v>98523.85</v>
      </c>
      <c r="H13" s="20">
        <f>+(F21*B19)+(H22*B20)+(H23*B20)</f>
        <v>139253.67000000001</v>
      </c>
      <c r="I13" s="21">
        <f>+(F21*B19)+(H22*B20)+(I23*B20)</f>
        <v>146444.84</v>
      </c>
      <c r="J13" s="22">
        <f>+(J21*B19)+(J23*B20)</f>
        <v>157846.59000000003</v>
      </c>
      <c r="K13" s="21">
        <f>+(J21*B19)+(K23*B20)</f>
        <v>161230.67000000001</v>
      </c>
    </row>
    <row r="14" spans="1:11" ht="32.15" customHeight="1" thickBot="1" x14ac:dyDescent="0.4">
      <c r="A14" s="7" t="s">
        <v>33</v>
      </c>
      <c r="B14" s="20">
        <f>+B10+B13</f>
        <v>58587.806666666671</v>
      </c>
      <c r="C14" s="20">
        <f>+B10+C13</f>
        <v>61609.306666666671</v>
      </c>
      <c r="D14" s="20">
        <f>+D10+D13</f>
        <v>82809.610666666675</v>
      </c>
      <c r="E14" s="21">
        <f>+D10+E13</f>
        <v>85831.110666666675</v>
      </c>
      <c r="F14" s="20">
        <f>+F10+F13</f>
        <v>104991.51666666666</v>
      </c>
      <c r="G14" s="21">
        <f>+F10+G13</f>
        <v>109221.61666666667</v>
      </c>
      <c r="H14" s="20">
        <f>+H10+H13</f>
        <v>150659.02666666667</v>
      </c>
      <c r="I14" s="21">
        <f>+H10+I13</f>
        <v>157850.19666666666</v>
      </c>
      <c r="J14" s="20">
        <f>+J10+J13</f>
        <v>177571.11333333334</v>
      </c>
      <c r="K14" s="21">
        <f>+J10+K13</f>
        <v>180955.19333333336</v>
      </c>
    </row>
    <row r="15" spans="1:11" ht="16" customHeight="1" x14ac:dyDescent="0.35">
      <c r="A15" s="2"/>
      <c r="B15" s="3"/>
      <c r="C15" s="3"/>
      <c r="D15" s="3"/>
      <c r="E15" s="3"/>
      <c r="F15" s="3"/>
      <c r="G15" s="3"/>
      <c r="H15" s="3"/>
      <c r="I15" s="3"/>
      <c r="J15" s="3"/>
      <c r="K15" s="3"/>
    </row>
    <row r="16" spans="1:11" ht="15" thickBot="1" x14ac:dyDescent="0.4">
      <c r="A16" s="1"/>
    </row>
    <row r="17" spans="1:11" ht="16" customHeight="1" thickBot="1" x14ac:dyDescent="0.4">
      <c r="A17" s="30" t="s">
        <v>22</v>
      </c>
      <c r="B17" s="31"/>
      <c r="C17" s="31"/>
      <c r="D17" s="31"/>
      <c r="E17" s="31"/>
      <c r="F17" s="31"/>
      <c r="G17" s="31"/>
      <c r="H17" s="31"/>
      <c r="I17" s="31"/>
      <c r="J17" s="31"/>
      <c r="K17" s="32"/>
    </row>
    <row r="18" spans="1:11" ht="15.5" x14ac:dyDescent="0.35">
      <c r="A18" s="27" t="s">
        <v>39</v>
      </c>
      <c r="B18" s="45">
        <v>4.79</v>
      </c>
      <c r="C18" s="65"/>
      <c r="D18" s="65"/>
      <c r="E18" s="65"/>
      <c r="F18" s="65"/>
      <c r="G18" s="65"/>
      <c r="H18" s="65"/>
      <c r="I18" s="65"/>
      <c r="J18" s="65"/>
      <c r="K18" s="46"/>
    </row>
    <row r="19" spans="1:11" ht="31" x14ac:dyDescent="0.35">
      <c r="A19" s="8" t="s">
        <v>37</v>
      </c>
      <c r="B19" s="45">
        <v>150.87</v>
      </c>
      <c r="C19" s="65"/>
      <c r="D19" s="65"/>
      <c r="E19" s="65"/>
      <c r="F19" s="65"/>
      <c r="G19" s="65"/>
      <c r="H19" s="65"/>
      <c r="I19" s="65"/>
      <c r="J19" s="65"/>
      <c r="K19" s="46"/>
    </row>
    <row r="20" spans="1:11" ht="31" x14ac:dyDescent="0.35">
      <c r="A20" s="28" t="s">
        <v>38</v>
      </c>
      <c r="B20" s="45">
        <v>60.43</v>
      </c>
      <c r="C20" s="65"/>
      <c r="D20" s="65"/>
      <c r="E20" s="65"/>
      <c r="F20" s="65"/>
      <c r="G20" s="65"/>
      <c r="H20" s="65"/>
      <c r="I20" s="65"/>
      <c r="J20" s="65"/>
      <c r="K20" s="46"/>
    </row>
    <row r="21" spans="1:11" ht="15.5" x14ac:dyDescent="0.35">
      <c r="A21" s="8" t="s">
        <v>15</v>
      </c>
      <c r="B21" s="63">
        <v>340</v>
      </c>
      <c r="C21" s="64"/>
      <c r="D21" s="57">
        <v>499</v>
      </c>
      <c r="E21" s="58"/>
      <c r="F21" s="76">
        <v>625</v>
      </c>
      <c r="G21" s="77"/>
      <c r="H21" s="77"/>
      <c r="I21" s="78"/>
      <c r="J21" s="63">
        <v>1015</v>
      </c>
      <c r="K21" s="64"/>
    </row>
    <row r="22" spans="1:11" ht="15.5" x14ac:dyDescent="0.35">
      <c r="A22" s="11" t="s">
        <v>35</v>
      </c>
      <c r="B22" s="63">
        <v>0</v>
      </c>
      <c r="C22" s="64"/>
      <c r="D22" s="99">
        <v>0</v>
      </c>
      <c r="E22" s="100"/>
      <c r="F22" s="101">
        <v>0</v>
      </c>
      <c r="G22" s="102"/>
      <c r="H22" s="103">
        <v>625</v>
      </c>
      <c r="I22" s="102"/>
      <c r="J22" s="133">
        <v>0</v>
      </c>
      <c r="K22" s="134"/>
    </row>
    <row r="23" spans="1:11" ht="15.5" x14ac:dyDescent="0.35">
      <c r="A23" s="11" t="s">
        <v>36</v>
      </c>
      <c r="B23" s="63">
        <v>50</v>
      </c>
      <c r="C23" s="64"/>
      <c r="D23" s="57">
        <v>50</v>
      </c>
      <c r="E23" s="58"/>
      <c r="F23" s="97">
        <v>70</v>
      </c>
      <c r="G23" s="98"/>
      <c r="H23" s="26">
        <v>119</v>
      </c>
      <c r="I23" s="25">
        <v>238</v>
      </c>
      <c r="J23" s="23">
        <v>78</v>
      </c>
      <c r="K23" s="24">
        <v>134</v>
      </c>
    </row>
    <row r="24" spans="1:11" ht="15.5" x14ac:dyDescent="0.35">
      <c r="A24" s="8" t="s">
        <v>27</v>
      </c>
      <c r="B24" s="72">
        <v>1500</v>
      </c>
      <c r="C24" s="73"/>
      <c r="D24" s="59">
        <v>1500</v>
      </c>
      <c r="E24" s="60"/>
      <c r="F24" s="79">
        <v>1500</v>
      </c>
      <c r="G24" s="80"/>
      <c r="H24" s="80"/>
      <c r="I24" s="81"/>
      <c r="J24" s="72">
        <v>1500</v>
      </c>
      <c r="K24" s="73"/>
    </row>
    <row r="25" spans="1:11" ht="18" customHeight="1" x14ac:dyDescent="0.35">
      <c r="A25" s="8" t="s">
        <v>44</v>
      </c>
      <c r="B25" s="74">
        <f>+B21/B24</f>
        <v>0.22666666666666666</v>
      </c>
      <c r="C25" s="75"/>
      <c r="D25" s="61">
        <f>+D21/D24</f>
        <v>0.33266666666666667</v>
      </c>
      <c r="E25" s="62"/>
      <c r="F25" s="104">
        <f>+F21/F24</f>
        <v>0.41666666666666669</v>
      </c>
      <c r="G25" s="105"/>
      <c r="H25" s="105"/>
      <c r="I25" s="106"/>
      <c r="J25" s="74">
        <f>+J21/J24</f>
        <v>0.67666666666666664</v>
      </c>
      <c r="K25" s="75"/>
    </row>
    <row r="26" spans="1:11" ht="32.15" customHeight="1" x14ac:dyDescent="0.35">
      <c r="A26" s="8" t="s">
        <v>42</v>
      </c>
      <c r="B26" s="45">
        <v>2143</v>
      </c>
      <c r="C26" s="65"/>
      <c r="D26" s="65"/>
      <c r="E26" s="65"/>
      <c r="F26" s="65"/>
      <c r="G26" s="65"/>
      <c r="H26" s="65"/>
      <c r="I26" s="65"/>
      <c r="J26" s="65"/>
      <c r="K26" s="46"/>
    </row>
    <row r="27" spans="1:11" ht="32.15" customHeight="1" x14ac:dyDescent="0.35">
      <c r="A27" s="8" t="s">
        <v>43</v>
      </c>
      <c r="B27" s="66" t="s">
        <v>14</v>
      </c>
      <c r="C27" s="67"/>
      <c r="D27" s="68" t="s">
        <v>14</v>
      </c>
      <c r="E27" s="69"/>
      <c r="F27" s="45" t="s">
        <v>14</v>
      </c>
      <c r="G27" s="65"/>
      <c r="H27" s="65"/>
      <c r="I27" s="46"/>
      <c r="J27" s="70">
        <f>+B26*J25</f>
        <v>1450.0966666666666</v>
      </c>
      <c r="K27" s="71"/>
    </row>
    <row r="28" spans="1:11" ht="15.5" x14ac:dyDescent="0.35">
      <c r="A28" s="8" t="s">
        <v>17</v>
      </c>
      <c r="B28" s="45">
        <v>2119</v>
      </c>
      <c r="C28" s="65"/>
      <c r="D28" s="65"/>
      <c r="E28" s="65"/>
      <c r="F28" s="65"/>
      <c r="G28" s="65"/>
      <c r="H28" s="65"/>
      <c r="I28" s="65"/>
      <c r="J28" s="65"/>
      <c r="K28" s="46"/>
    </row>
    <row r="29" spans="1:11" ht="15.5" x14ac:dyDescent="0.35">
      <c r="A29" s="8" t="s">
        <v>16</v>
      </c>
      <c r="B29" s="84">
        <f>+B25*B28</f>
        <v>480.30666666666662</v>
      </c>
      <c r="C29" s="85"/>
      <c r="D29" s="86">
        <f>+B28*D25</f>
        <v>704.92066666666665</v>
      </c>
      <c r="E29" s="87"/>
      <c r="F29" s="88">
        <f>+B28*F25</f>
        <v>882.91666666666674</v>
      </c>
      <c r="G29" s="89"/>
      <c r="H29" s="89"/>
      <c r="I29" s="90"/>
      <c r="J29" s="84">
        <f>+B28*J25</f>
        <v>1433.8566666666666</v>
      </c>
      <c r="K29" s="85"/>
    </row>
    <row r="30" spans="1:11" ht="15.5" x14ac:dyDescent="0.35">
      <c r="A30" s="8" t="s">
        <v>18</v>
      </c>
      <c r="B30" s="91" t="s">
        <v>14</v>
      </c>
      <c r="C30" s="92"/>
      <c r="D30" s="93" t="s">
        <v>14</v>
      </c>
      <c r="E30" s="94"/>
      <c r="F30" s="47" t="s">
        <v>14</v>
      </c>
      <c r="G30" s="51"/>
      <c r="H30" s="51"/>
      <c r="I30" s="48"/>
      <c r="J30" s="82">
        <v>1774.37</v>
      </c>
      <c r="K30" s="83"/>
    </row>
    <row r="31" spans="1:11" ht="15.5" x14ac:dyDescent="0.35">
      <c r="A31" s="8" t="s">
        <v>19</v>
      </c>
      <c r="B31" s="84">
        <v>0</v>
      </c>
      <c r="C31" s="85"/>
      <c r="D31" s="86">
        <v>0</v>
      </c>
      <c r="E31" s="87"/>
      <c r="F31" s="88">
        <v>0</v>
      </c>
      <c r="G31" s="89"/>
      <c r="H31" s="89"/>
      <c r="I31" s="90"/>
      <c r="J31" s="84">
        <f>+J30*J25</f>
        <v>1200.6570333333332</v>
      </c>
      <c r="K31" s="85"/>
    </row>
    <row r="32" spans="1:11" ht="15.5" x14ac:dyDescent="0.35">
      <c r="A32" s="8" t="s">
        <v>20</v>
      </c>
      <c r="B32" s="91" t="s">
        <v>14</v>
      </c>
      <c r="C32" s="92"/>
      <c r="D32" s="93" t="s">
        <v>14</v>
      </c>
      <c r="E32" s="94"/>
      <c r="F32" s="47" t="s">
        <v>14</v>
      </c>
      <c r="G32" s="51"/>
      <c r="H32" s="51"/>
      <c r="I32" s="48"/>
      <c r="J32" s="82">
        <v>3921</v>
      </c>
      <c r="K32" s="83"/>
    </row>
    <row r="33" spans="1:13" ht="15.5" x14ac:dyDescent="0.35">
      <c r="A33" s="8" t="s">
        <v>21</v>
      </c>
      <c r="B33" s="84">
        <v>0</v>
      </c>
      <c r="C33" s="85"/>
      <c r="D33" s="86">
        <v>0</v>
      </c>
      <c r="E33" s="87"/>
      <c r="F33" s="88">
        <v>0</v>
      </c>
      <c r="G33" s="89"/>
      <c r="H33" s="89"/>
      <c r="I33" s="90"/>
      <c r="J33" s="84">
        <f>+J32*J25</f>
        <v>2653.21</v>
      </c>
      <c r="K33" s="85"/>
    </row>
    <row r="34" spans="1:13" ht="15.5" x14ac:dyDescent="0.35">
      <c r="A34" s="8" t="s">
        <v>23</v>
      </c>
      <c r="B34" s="91" t="s">
        <v>14</v>
      </c>
      <c r="C34" s="92"/>
      <c r="D34" s="93" t="s">
        <v>14</v>
      </c>
      <c r="E34" s="94"/>
      <c r="F34" s="47" t="s">
        <v>14</v>
      </c>
      <c r="G34" s="51"/>
      <c r="H34" s="51"/>
      <c r="I34" s="48"/>
      <c r="J34" s="82">
        <v>736.01</v>
      </c>
      <c r="K34" s="83"/>
    </row>
    <row r="35" spans="1:13" ht="15.5" x14ac:dyDescent="0.35">
      <c r="A35" s="8" t="s">
        <v>24</v>
      </c>
      <c r="B35" s="84">
        <v>0</v>
      </c>
      <c r="C35" s="85"/>
      <c r="D35" s="86">
        <v>0</v>
      </c>
      <c r="E35" s="87"/>
      <c r="F35" s="88">
        <v>0</v>
      </c>
      <c r="G35" s="89"/>
      <c r="H35" s="89"/>
      <c r="I35" s="90"/>
      <c r="J35" s="84">
        <f>+J34*J25</f>
        <v>498.03343333333333</v>
      </c>
      <c r="K35" s="85"/>
    </row>
    <row r="36" spans="1:13" ht="15.5" x14ac:dyDescent="0.35">
      <c r="A36" s="8" t="s">
        <v>25</v>
      </c>
      <c r="B36" s="91" t="s">
        <v>14</v>
      </c>
      <c r="C36" s="92"/>
      <c r="D36" s="93" t="s">
        <v>14</v>
      </c>
      <c r="E36" s="94"/>
      <c r="F36" s="47" t="s">
        <v>14</v>
      </c>
      <c r="G36" s="51"/>
      <c r="H36" s="51"/>
      <c r="I36" s="48"/>
      <c r="J36" s="82">
        <v>601.65</v>
      </c>
      <c r="K36" s="83"/>
    </row>
    <row r="37" spans="1:13" ht="16" thickBot="1" x14ac:dyDescent="0.4">
      <c r="A37" s="10" t="s">
        <v>26</v>
      </c>
      <c r="B37" s="95">
        <v>0</v>
      </c>
      <c r="C37" s="96"/>
      <c r="D37" s="107">
        <v>0</v>
      </c>
      <c r="E37" s="108"/>
      <c r="F37" s="109">
        <v>0</v>
      </c>
      <c r="G37" s="110"/>
      <c r="H37" s="110"/>
      <c r="I37" s="111"/>
      <c r="J37" s="95">
        <f>+J36*J25</f>
        <v>407.11649999999997</v>
      </c>
      <c r="K37" s="96"/>
    </row>
    <row r="38" spans="1:13" ht="15" thickBot="1" x14ac:dyDescent="0.4"/>
    <row r="39" spans="1:13" ht="37.5" customHeight="1" thickTop="1" x14ac:dyDescent="0.35">
      <c r="A39" s="112" t="s">
        <v>46</v>
      </c>
      <c r="B39" s="113"/>
      <c r="C39" s="113"/>
      <c r="D39" s="113"/>
      <c r="E39" s="113"/>
      <c r="F39" s="113"/>
      <c r="G39" s="113"/>
      <c r="H39" s="113"/>
      <c r="I39" s="113"/>
      <c r="J39" s="113"/>
      <c r="K39" s="114"/>
    </row>
    <row r="40" spans="1:13" x14ac:dyDescent="0.35">
      <c r="A40" s="115"/>
      <c r="B40" s="116"/>
      <c r="C40" s="116"/>
      <c r="D40" s="116"/>
      <c r="E40" s="116"/>
      <c r="F40" s="116"/>
      <c r="G40" s="116"/>
      <c r="H40" s="116"/>
      <c r="I40" s="116"/>
      <c r="J40" s="116"/>
      <c r="K40" s="117"/>
    </row>
    <row r="41" spans="1:13" x14ac:dyDescent="0.35">
      <c r="A41" s="115"/>
      <c r="B41" s="116"/>
      <c r="C41" s="116"/>
      <c r="D41" s="116"/>
      <c r="E41" s="116"/>
      <c r="F41" s="116"/>
      <c r="G41" s="116"/>
      <c r="H41" s="116"/>
      <c r="I41" s="116"/>
      <c r="J41" s="116"/>
      <c r="K41" s="117"/>
      <c r="M41" s="4"/>
    </row>
    <row r="42" spans="1:13" ht="33.5" customHeight="1" thickBot="1" x14ac:dyDescent="0.4">
      <c r="A42" s="118"/>
      <c r="B42" s="119"/>
      <c r="C42" s="119"/>
      <c r="D42" s="119"/>
      <c r="E42" s="119"/>
      <c r="F42" s="119"/>
      <c r="G42" s="119"/>
      <c r="H42" s="119"/>
      <c r="I42" s="119"/>
      <c r="J42" s="119"/>
      <c r="K42" s="120"/>
    </row>
    <row r="43" spans="1:13" ht="15" thickTop="1" x14ac:dyDescent="0.35"/>
    <row r="47" spans="1:13" x14ac:dyDescent="0.35">
      <c r="M47" s="4"/>
    </row>
  </sheetData>
  <mergeCells count="103">
    <mergeCell ref="A39:K42"/>
    <mergeCell ref="A1:K1"/>
    <mergeCell ref="F4:I4"/>
    <mergeCell ref="F10:G10"/>
    <mergeCell ref="H10:I10"/>
    <mergeCell ref="J10:K10"/>
    <mergeCell ref="D3:E3"/>
    <mergeCell ref="D4:E4"/>
    <mergeCell ref="B3:C3"/>
    <mergeCell ref="D6:E6"/>
    <mergeCell ref="D7:E7"/>
    <mergeCell ref="D9:E9"/>
    <mergeCell ref="B5:C5"/>
    <mergeCell ref="D5:E5"/>
    <mergeCell ref="F5:I5"/>
    <mergeCell ref="J5:K5"/>
    <mergeCell ref="F7:I7"/>
    <mergeCell ref="B10:C10"/>
    <mergeCell ref="D10:E10"/>
    <mergeCell ref="B18:K18"/>
    <mergeCell ref="J22:K22"/>
    <mergeCell ref="B28:K28"/>
    <mergeCell ref="B19:K19"/>
    <mergeCell ref="B20:K20"/>
    <mergeCell ref="J37:K37"/>
    <mergeCell ref="B34:C34"/>
    <mergeCell ref="D34:E34"/>
    <mergeCell ref="F34:I34"/>
    <mergeCell ref="J34:K34"/>
    <mergeCell ref="B35:C35"/>
    <mergeCell ref="D35:E35"/>
    <mergeCell ref="F35:I35"/>
    <mergeCell ref="J35:K35"/>
    <mergeCell ref="B36:C36"/>
    <mergeCell ref="D36:E36"/>
    <mergeCell ref="F36:I36"/>
    <mergeCell ref="J36:K36"/>
    <mergeCell ref="B37:C37"/>
    <mergeCell ref="D37:E37"/>
    <mergeCell ref="F37:I37"/>
    <mergeCell ref="J32:K32"/>
    <mergeCell ref="B33:C33"/>
    <mergeCell ref="B31:C31"/>
    <mergeCell ref="D31:E31"/>
    <mergeCell ref="F31:I31"/>
    <mergeCell ref="B29:C29"/>
    <mergeCell ref="B25:C25"/>
    <mergeCell ref="D29:E29"/>
    <mergeCell ref="J29:K29"/>
    <mergeCell ref="D33:E33"/>
    <mergeCell ref="F33:I33"/>
    <mergeCell ref="J33:K33"/>
    <mergeCell ref="J31:K31"/>
    <mergeCell ref="B30:C30"/>
    <mergeCell ref="D30:E30"/>
    <mergeCell ref="F30:I30"/>
    <mergeCell ref="F29:I29"/>
    <mergeCell ref="J30:K30"/>
    <mergeCell ref="B32:C32"/>
    <mergeCell ref="D32:E32"/>
    <mergeCell ref="F25:I25"/>
    <mergeCell ref="F32:I32"/>
    <mergeCell ref="D21:E21"/>
    <mergeCell ref="D24:E24"/>
    <mergeCell ref="D25:E25"/>
    <mergeCell ref="B21:C21"/>
    <mergeCell ref="B23:C23"/>
    <mergeCell ref="D23:E23"/>
    <mergeCell ref="B26:K26"/>
    <mergeCell ref="B27:C27"/>
    <mergeCell ref="D27:E27"/>
    <mergeCell ref="F27:I27"/>
    <mergeCell ref="J27:K27"/>
    <mergeCell ref="J21:K21"/>
    <mergeCell ref="J24:K24"/>
    <mergeCell ref="J25:K25"/>
    <mergeCell ref="F21:I21"/>
    <mergeCell ref="F24:I24"/>
    <mergeCell ref="F23:G23"/>
    <mergeCell ref="B22:C22"/>
    <mergeCell ref="D22:E22"/>
    <mergeCell ref="F22:G22"/>
    <mergeCell ref="H22:I22"/>
    <mergeCell ref="B24:C24"/>
    <mergeCell ref="A17:K17"/>
    <mergeCell ref="F3:G3"/>
    <mergeCell ref="H3:I3"/>
    <mergeCell ref="J3:K3"/>
    <mergeCell ref="J4:K4"/>
    <mergeCell ref="J8:K8"/>
    <mergeCell ref="B4:C4"/>
    <mergeCell ref="B8:C8"/>
    <mergeCell ref="D8:E8"/>
    <mergeCell ref="B6:C6"/>
    <mergeCell ref="B7:C7"/>
    <mergeCell ref="B9:C9"/>
    <mergeCell ref="J6:K6"/>
    <mergeCell ref="J7:K7"/>
    <mergeCell ref="J9:K9"/>
    <mergeCell ref="F6:I6"/>
    <mergeCell ref="A11:K11"/>
    <mergeCell ref="F8:I8"/>
    <mergeCell ref="F9:I9"/>
  </mergeCells>
  <phoneticPr fontId="3" type="noConversion"/>
  <pageMargins left="0.3" right="0.3" top="0.75" bottom="0.75" header="0.3" footer="0.3"/>
  <pageSetup paperSize="256"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Garza</dc:creator>
  <cp:lastModifiedBy>Isaac Garza</cp:lastModifiedBy>
  <cp:lastPrinted>2023-10-26T15:56:47Z</cp:lastPrinted>
  <dcterms:created xsi:type="dcterms:W3CDTF">2023-07-13T22:23:57Z</dcterms:created>
  <dcterms:modified xsi:type="dcterms:W3CDTF">2023-10-26T17:59:59Z</dcterms:modified>
</cp:coreProperties>
</file>